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320" windowHeight="128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4" i="1"/>
  <c r="H17"/>
  <c r="H16"/>
  <c r="H15"/>
  <c r="G16"/>
  <c r="G18" s="1"/>
  <c r="G15"/>
  <c r="H18"/>
  <c r="D13"/>
  <c r="D24" s="1"/>
  <c r="I12"/>
  <c r="J12" s="1"/>
  <c r="G13"/>
  <c r="E13"/>
  <c r="D23"/>
  <c r="J22"/>
  <c r="D18"/>
  <c r="I16"/>
  <c r="J16" s="1"/>
  <c r="I15"/>
  <c r="J15" s="1"/>
  <c r="F13"/>
  <c r="I11"/>
  <c r="J11" s="1"/>
  <c r="I10"/>
  <c r="J10" s="1"/>
  <c r="I9"/>
  <c r="J9" s="1"/>
  <c r="I8"/>
  <c r="J8" s="1"/>
  <c r="I7"/>
  <c r="J7" s="1"/>
  <c r="I6"/>
  <c r="J6" s="1"/>
  <c r="H13"/>
  <c r="I5"/>
  <c r="J5" s="1"/>
  <c r="I4"/>
  <c r="J4" s="1"/>
  <c r="D27" l="1"/>
  <c r="I17"/>
  <c r="J17" s="1"/>
  <c r="J18" s="1"/>
  <c r="D25"/>
  <c r="I13"/>
  <c r="J21"/>
  <c r="J23" s="1"/>
  <c r="I23"/>
  <c r="J13"/>
  <c r="J27" s="1"/>
  <c r="I18" l="1"/>
  <c r="I24" s="1"/>
  <c r="I25"/>
  <c r="J25"/>
</calcChain>
</file>

<file path=xl/comments1.xml><?xml version="1.0" encoding="utf-8"?>
<comments xmlns="http://schemas.openxmlformats.org/spreadsheetml/2006/main">
  <authors>
    <author>Ajuntament de Dénia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GASTOS CORREO VAN INCLUIDOS(quitarlos)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sz val="8"/>
            <color indexed="81"/>
            <rFont val="Tahoma"/>
            <family val="2"/>
          </rPr>
          <t xml:space="preserve">(CARENCIA 2011-2012)
4 años amort. Desde 2013, pago anual
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BSCH NO TIENE EN CUENTA LOS 0,98</t>
        </r>
        <r>
          <rPr>
            <sz val="8"/>
            <color indexed="81"/>
            <rFont val="Tahoma"/>
            <family val="2"/>
          </rPr>
          <t xml:space="preserve">
EXTRACTE BANCARI TE MENYS PENDENT A 
 AMORTITZAR</t>
        </r>
      </text>
    </comment>
  </commentList>
</comments>
</file>

<file path=xl/sharedStrings.xml><?xml version="1.0" encoding="utf-8"?>
<sst xmlns="http://schemas.openxmlformats.org/spreadsheetml/2006/main" count="42" uniqueCount="38">
  <si>
    <t>Entidad         Nº Préstamo</t>
  </si>
  <si>
    <t>Fecha contrato Duración</t>
  </si>
  <si>
    <t>Importe Inicial</t>
  </si>
  <si>
    <t>1 Trimestre</t>
  </si>
  <si>
    <t>2 Trimestre</t>
  </si>
  <si>
    <t>3 Trimestre</t>
  </si>
  <si>
    <t>4 Trimestre</t>
  </si>
  <si>
    <t>DEUDA VIVA</t>
  </si>
  <si>
    <t>BBVA 165903</t>
  </si>
  <si>
    <t>20/07/2004   15</t>
  </si>
  <si>
    <t>(BCL 43374205)  (8034) refinanciado</t>
  </si>
  <si>
    <t>BCL 3110284</t>
  </si>
  <si>
    <t>31/07/2003   15</t>
  </si>
  <si>
    <t>BCL 45125557</t>
  </si>
  <si>
    <t>06/03/2007  15</t>
  </si>
  <si>
    <t>BCL 44288667</t>
  </si>
  <si>
    <t>28/06/2005   15</t>
  </si>
  <si>
    <t>BSCH 1030183749</t>
  </si>
  <si>
    <t>21/07/2008  15</t>
  </si>
  <si>
    <t xml:space="preserve">SANTANDER 1030183782 </t>
  </si>
  <si>
    <t>CAJA DUERO</t>
  </si>
  <si>
    <t>21/06/2006   15</t>
  </si>
  <si>
    <t xml:space="preserve">RD4/2012 </t>
  </si>
  <si>
    <t>10 AÑOS</t>
  </si>
  <si>
    <t>BBVA</t>
  </si>
  <si>
    <t>LIQUIDACION PMTE</t>
  </si>
  <si>
    <t>Fecha</t>
  </si>
  <si>
    <t>LIQ. DEF. 2008</t>
  </si>
  <si>
    <t>LIQ. DEF. 2009</t>
  </si>
  <si>
    <t>PENDIENTE AMORTIZAR 2014</t>
  </si>
  <si>
    <t>2014-2022</t>
  </si>
  <si>
    <t>BBVA Nº95-4646049134 Y 95-46049151</t>
  </si>
  <si>
    <t>2014-2020</t>
  </si>
  <si>
    <t>Pdte. Amorti. 01/01/2015</t>
  </si>
  <si>
    <t>CAJA MAR</t>
  </si>
  <si>
    <t>Amortizado     2015</t>
  </si>
  <si>
    <t>DEUDA VIVA Pendiente final 2015</t>
  </si>
  <si>
    <t xml:space="preserve">PORC.DEUDA 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</si>
</sst>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#,##0.00\ &quot;€&quot;"/>
  </numFmts>
  <fonts count="13">
    <font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61"/>
      <name val="Times New Roman"/>
      <family val="1"/>
    </font>
    <font>
      <b/>
      <sz val="10"/>
      <color indexed="9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/>
    <xf numFmtId="165" fontId="2" fillId="0" borderId="8" xfId="0" applyNumberFormat="1" applyFont="1" applyFill="1" applyBorder="1"/>
    <xf numFmtId="165" fontId="2" fillId="0" borderId="9" xfId="0" applyNumberFormat="1" applyFont="1" applyFill="1" applyBorder="1"/>
    <xf numFmtId="165" fontId="1" fillId="0" borderId="10" xfId="0" applyNumberFormat="1" applyFont="1" applyBorder="1"/>
    <xf numFmtId="165" fontId="4" fillId="4" borderId="2" xfId="0" applyNumberFormat="1" applyFont="1" applyFill="1" applyBorder="1"/>
    <xf numFmtId="0" fontId="2" fillId="5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left" wrapText="1" indent="1"/>
    </xf>
    <xf numFmtId="165" fontId="2" fillId="0" borderId="14" xfId="0" applyNumberFormat="1" applyFont="1" applyBorder="1" applyAlignment="1"/>
    <xf numFmtId="165" fontId="6" fillId="6" borderId="15" xfId="0" applyNumberFormat="1" applyFont="1" applyFill="1" applyBorder="1" applyAlignment="1"/>
    <xf numFmtId="165" fontId="2" fillId="0" borderId="16" xfId="0" applyNumberFormat="1" applyFont="1" applyFill="1" applyBorder="1"/>
    <xf numFmtId="0" fontId="2" fillId="5" borderId="18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165" fontId="3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/>
    <xf numFmtId="165" fontId="2" fillId="6" borderId="21" xfId="0" applyNumberFormat="1" applyFont="1" applyFill="1" applyBorder="1"/>
    <xf numFmtId="165" fontId="2" fillId="6" borderId="20" xfId="0" applyNumberFormat="1" applyFont="1" applyFill="1" applyBorder="1"/>
    <xf numFmtId="0" fontId="2" fillId="5" borderId="16" xfId="0" applyFont="1" applyFill="1" applyBorder="1" applyAlignment="1">
      <alignment horizontal="center" wrapText="1"/>
    </xf>
    <xf numFmtId="14" fontId="2" fillId="0" borderId="23" xfId="0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/>
    </xf>
    <xf numFmtId="165" fontId="2" fillId="0" borderId="16" xfId="0" applyNumberFormat="1" applyFont="1" applyFill="1" applyBorder="1" applyAlignment="1"/>
    <xf numFmtId="0" fontId="2" fillId="5" borderId="5" xfId="0" applyFont="1" applyFill="1" applyBorder="1" applyAlignment="1">
      <alignment horizontal="center" wrapText="1"/>
    </xf>
    <xf numFmtId="165" fontId="2" fillId="0" borderId="24" xfId="0" applyNumberFormat="1" applyFont="1" applyFill="1" applyBorder="1"/>
    <xf numFmtId="165" fontId="2" fillId="0" borderId="7" xfId="0" applyNumberFormat="1" applyFont="1" applyFill="1" applyBorder="1"/>
    <xf numFmtId="0" fontId="2" fillId="7" borderId="25" xfId="0" applyFont="1" applyFill="1" applyBorder="1" applyAlignment="1">
      <alignment horizontal="center" wrapText="1"/>
    </xf>
    <xf numFmtId="14" fontId="2" fillId="0" borderId="26" xfId="0" applyNumberFormat="1" applyFont="1" applyBorder="1" applyAlignment="1">
      <alignment horizontal="center" wrapText="1"/>
    </xf>
    <xf numFmtId="165" fontId="3" fillId="0" borderId="27" xfId="0" applyNumberFormat="1" applyFont="1" applyBorder="1" applyAlignment="1">
      <alignment horizontal="center"/>
    </xf>
    <xf numFmtId="165" fontId="2" fillId="0" borderId="28" xfId="0" applyNumberFormat="1" applyFont="1" applyFill="1" applyBorder="1"/>
    <xf numFmtId="165" fontId="2" fillId="0" borderId="27" xfId="0" applyNumberFormat="1" applyFont="1" applyFill="1" applyBorder="1"/>
    <xf numFmtId="165" fontId="2" fillId="0" borderId="27" xfId="0" applyNumberFormat="1" applyFont="1" applyBorder="1" applyAlignment="1"/>
    <xf numFmtId="0" fontId="2" fillId="2" borderId="29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/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0" fontId="2" fillId="8" borderId="29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165" fontId="2" fillId="0" borderId="2" xfId="0" applyNumberFormat="1" applyFont="1" applyBorder="1"/>
    <xf numFmtId="165" fontId="2" fillId="0" borderId="3" xfId="0" applyNumberFormat="1" applyFont="1" applyBorder="1"/>
    <xf numFmtId="0" fontId="8" fillId="0" borderId="0" xfId="0" applyFont="1"/>
    <xf numFmtId="165" fontId="2" fillId="9" borderId="0" xfId="0" applyNumberFormat="1" applyFont="1" applyFill="1" applyAlignment="1"/>
    <xf numFmtId="165" fontId="2" fillId="0" borderId="0" xfId="0" applyNumberFormat="1" applyFont="1"/>
    <xf numFmtId="165" fontId="2" fillId="3" borderId="0" xfId="0" applyNumberFormat="1" applyFont="1" applyFill="1"/>
    <xf numFmtId="165" fontId="2" fillId="8" borderId="0" xfId="0" applyNumberFormat="1" applyFont="1" applyFill="1"/>
    <xf numFmtId="0" fontId="8" fillId="0" borderId="0" xfId="0" applyFont="1" applyFill="1"/>
    <xf numFmtId="165" fontId="2" fillId="0" borderId="0" xfId="0" applyNumberFormat="1" applyFont="1" applyFill="1" applyAlignment="1"/>
    <xf numFmtId="165" fontId="2" fillId="0" borderId="0" xfId="0" applyNumberFormat="1" applyFont="1" applyFill="1"/>
    <xf numFmtId="0" fontId="9" fillId="0" borderId="15" xfId="0" applyFont="1" applyBorder="1"/>
    <xf numFmtId="14" fontId="8" fillId="0" borderId="15" xfId="0" applyNumberFormat="1" applyFont="1" applyBorder="1"/>
    <xf numFmtId="165" fontId="2" fillId="0" borderId="15" xfId="0" applyNumberFormat="1" applyFont="1" applyBorder="1"/>
    <xf numFmtId="164" fontId="8" fillId="0" borderId="15" xfId="0" applyNumberFormat="1" applyFont="1" applyBorder="1"/>
    <xf numFmtId="0" fontId="7" fillId="0" borderId="0" xfId="0" applyFont="1"/>
    <xf numFmtId="164" fontId="8" fillId="0" borderId="0" xfId="0" applyNumberFormat="1" applyFont="1"/>
    <xf numFmtId="164" fontId="2" fillId="0" borderId="0" xfId="0" applyNumberFormat="1" applyFont="1"/>
    <xf numFmtId="164" fontId="2" fillId="8" borderId="0" xfId="0" applyNumberFormat="1" applyFont="1" applyFill="1"/>
    <xf numFmtId="164" fontId="8" fillId="0" borderId="0" xfId="0" applyNumberFormat="1" applyFont="1" applyFill="1"/>
    <xf numFmtId="164" fontId="2" fillId="0" borderId="0" xfId="0" applyNumberFormat="1" applyFont="1" applyFill="1"/>
    <xf numFmtId="0" fontId="6" fillId="0" borderId="15" xfId="0" applyFont="1" applyFill="1" applyBorder="1" applyAlignment="1">
      <alignment wrapText="1" shrinkToFit="1"/>
    </xf>
    <xf numFmtId="0" fontId="2" fillId="0" borderId="15" xfId="0" applyFont="1" applyFill="1" applyBorder="1" applyAlignment="1">
      <alignment wrapText="1" shrinkToFit="1"/>
    </xf>
    <xf numFmtId="0" fontId="2" fillId="2" borderId="15" xfId="0" applyFont="1" applyFill="1" applyBorder="1" applyAlignment="1">
      <alignment horizontal="center" wrapText="1"/>
    </xf>
    <xf numFmtId="14" fontId="8" fillId="0" borderId="15" xfId="0" applyNumberFormat="1" applyFont="1" applyFill="1" applyBorder="1" applyAlignment="1">
      <alignment wrapText="1" shrinkToFit="1"/>
    </xf>
    <xf numFmtId="14" fontId="8" fillId="0" borderId="15" xfId="0" applyNumberFormat="1" applyFont="1" applyFill="1" applyBorder="1"/>
    <xf numFmtId="0" fontId="9" fillId="0" borderId="15" xfId="0" applyFont="1" applyFill="1" applyBorder="1"/>
    <xf numFmtId="4" fontId="8" fillId="0" borderId="0" xfId="0" applyNumberFormat="1" applyFont="1" applyFill="1"/>
    <xf numFmtId="4" fontId="2" fillId="0" borderId="0" xfId="0" applyNumberFormat="1" applyFont="1" applyFill="1" applyAlignment="1"/>
    <xf numFmtId="0" fontId="9" fillId="0" borderId="0" xfId="0" applyFont="1" applyFill="1" applyBorder="1"/>
    <xf numFmtId="4" fontId="2" fillId="9" borderId="0" xfId="0" applyNumberFormat="1" applyFont="1" applyFill="1" applyAlignment="1"/>
    <xf numFmtId="164" fontId="2" fillId="3" borderId="15" xfId="0" applyNumberFormat="1" applyFont="1" applyFill="1" applyBorder="1"/>
    <xf numFmtId="164" fontId="2" fillId="8" borderId="15" xfId="0" applyNumberFormat="1" applyFont="1" applyFill="1" applyBorder="1"/>
    <xf numFmtId="0" fontId="2" fillId="0" borderId="0" xfId="0" applyFont="1" applyAlignment="1">
      <alignment horizontal="left"/>
    </xf>
    <xf numFmtId="165" fontId="2" fillId="9" borderId="2" xfId="0" applyNumberFormat="1" applyFont="1" applyFill="1" applyBorder="1" applyAlignment="1"/>
    <xf numFmtId="164" fontId="2" fillId="3" borderId="0" xfId="0" applyNumberFormat="1" applyFont="1" applyFill="1"/>
    <xf numFmtId="164" fontId="2" fillId="8" borderId="2" xfId="0" applyNumberFormat="1" applyFont="1" applyFill="1" applyBorder="1"/>
    <xf numFmtId="4" fontId="2" fillId="6" borderId="15" xfId="0" applyNumberFormat="1" applyFont="1" applyFill="1" applyBorder="1" applyAlignment="1"/>
    <xf numFmtId="4" fontId="2" fillId="6" borderId="17" xfId="0" applyNumberFormat="1" applyFont="1" applyFill="1" applyBorder="1" applyAlignment="1"/>
    <xf numFmtId="165" fontId="2" fillId="0" borderId="22" xfId="0" applyNumberFormat="1" applyFont="1" applyFill="1" applyBorder="1"/>
    <xf numFmtId="0" fontId="12" fillId="0" borderId="0" xfId="0" applyFont="1"/>
    <xf numFmtId="10" fontId="1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Layout" topLeftCell="A16" workbookViewId="0">
      <selection activeCell="D31" sqref="D31"/>
    </sheetView>
  </sheetViews>
  <sheetFormatPr baseColWidth="10" defaultRowHeight="15"/>
  <cols>
    <col min="3" max="3" width="16.85546875" customWidth="1"/>
    <col min="4" max="4" width="14.42578125" customWidth="1"/>
    <col min="7" max="7" width="13.28515625" customWidth="1"/>
    <col min="8" max="8" width="12.7109375" bestFit="1" customWidth="1"/>
    <col min="9" max="9" width="12.85546875" customWidth="1"/>
    <col min="10" max="10" width="13.5703125" customWidth="1"/>
  </cols>
  <sheetData>
    <row r="1" spans="1:10">
      <c r="A1" s="1"/>
      <c r="B1" s="2"/>
      <c r="D1" s="3"/>
      <c r="E1" s="4"/>
      <c r="F1" s="4"/>
      <c r="G1" s="5"/>
      <c r="H1" s="5"/>
      <c r="I1" s="5"/>
      <c r="J1" s="5"/>
    </row>
    <row r="2" spans="1:10" ht="15.75" thickBot="1">
      <c r="A2" s="1"/>
      <c r="B2" s="2"/>
      <c r="D2" s="3"/>
      <c r="E2" s="5"/>
      <c r="F2" s="5"/>
      <c r="G2" s="5"/>
      <c r="H2" s="5"/>
      <c r="I2" s="5"/>
      <c r="J2" s="5"/>
    </row>
    <row r="3" spans="1:10" ht="39.75" thickBot="1">
      <c r="A3" s="6" t="s">
        <v>0</v>
      </c>
      <c r="B3" s="6" t="s">
        <v>1</v>
      </c>
      <c r="C3" s="7" t="s">
        <v>2</v>
      </c>
      <c r="D3" s="8" t="s">
        <v>33</v>
      </c>
      <c r="E3" s="9" t="s">
        <v>3</v>
      </c>
      <c r="F3" s="10" t="s">
        <v>4</v>
      </c>
      <c r="G3" s="10" t="s">
        <v>5</v>
      </c>
      <c r="H3" s="10" t="s">
        <v>6</v>
      </c>
      <c r="I3" s="11" t="s">
        <v>35</v>
      </c>
      <c r="J3" s="8" t="s">
        <v>7</v>
      </c>
    </row>
    <row r="4" spans="1:10" ht="27" thickBot="1">
      <c r="A4" s="12" t="s">
        <v>8</v>
      </c>
      <c r="B4" s="13" t="s">
        <v>9</v>
      </c>
      <c r="C4" s="14">
        <v>4097574.24</v>
      </c>
      <c r="D4" s="15">
        <v>1639029.84</v>
      </c>
      <c r="E4" s="16">
        <v>68292.899999999994</v>
      </c>
      <c r="F4" s="17">
        <v>68292.899999999994</v>
      </c>
      <c r="G4" s="17">
        <v>68292.899999999994</v>
      </c>
      <c r="H4" s="17">
        <v>68292.899999999994</v>
      </c>
      <c r="I4" s="18">
        <f>SUM(E4:H4)</f>
        <v>273171.59999999998</v>
      </c>
      <c r="J4" s="19">
        <f>D4-I4</f>
        <v>1365858.2400000002</v>
      </c>
    </row>
    <row r="5" spans="1:10" ht="52.5" thickBot="1">
      <c r="A5" s="20" t="s">
        <v>10</v>
      </c>
      <c r="B5" s="21" t="s">
        <v>30</v>
      </c>
      <c r="C5" s="22">
        <v>2189299.0099999998</v>
      </c>
      <c r="D5" s="23">
        <v>2189299</v>
      </c>
      <c r="E5" s="24"/>
      <c r="F5" s="89">
        <v>66251.53</v>
      </c>
      <c r="G5" s="25">
        <v>67046.55</v>
      </c>
      <c r="H5" s="90">
        <v>67851.11</v>
      </c>
      <c r="I5" s="18">
        <f t="shared" ref="I5:I12" si="0">SUM(E5:H5)</f>
        <v>201149.19</v>
      </c>
      <c r="J5" s="19">
        <f t="shared" ref="J5:J12" si="1">D5-I5</f>
        <v>1988149.81</v>
      </c>
    </row>
    <row r="6" spans="1:10" ht="27" thickBot="1">
      <c r="A6" s="26" t="s">
        <v>11</v>
      </c>
      <c r="B6" s="27" t="s">
        <v>12</v>
      </c>
      <c r="C6" s="28">
        <v>3110284</v>
      </c>
      <c r="D6" s="29">
        <v>1036761.32</v>
      </c>
      <c r="E6" s="30"/>
      <c r="F6" s="31"/>
      <c r="G6" s="31"/>
      <c r="H6" s="91">
        <v>207352.27</v>
      </c>
      <c r="I6" s="18">
        <f t="shared" si="0"/>
        <v>207352.27</v>
      </c>
      <c r="J6" s="19">
        <f t="shared" si="1"/>
        <v>829409.04999999993</v>
      </c>
    </row>
    <row r="7" spans="1:10" ht="27" thickBot="1">
      <c r="A7" s="32" t="s">
        <v>13</v>
      </c>
      <c r="B7" s="33" t="s">
        <v>14</v>
      </c>
      <c r="C7" s="34">
        <v>3471073.29</v>
      </c>
      <c r="D7" s="35">
        <v>1851239.13</v>
      </c>
      <c r="E7" s="16">
        <v>57851.22</v>
      </c>
      <c r="F7" s="25">
        <v>57851.22</v>
      </c>
      <c r="G7" s="25">
        <v>57851.22</v>
      </c>
      <c r="H7" s="25">
        <v>57851.22</v>
      </c>
      <c r="I7" s="18">
        <f t="shared" si="0"/>
        <v>231404.88</v>
      </c>
      <c r="J7" s="19">
        <f t="shared" si="1"/>
        <v>1619834.25</v>
      </c>
    </row>
    <row r="8" spans="1:10" ht="27" thickBot="1">
      <c r="A8" s="36" t="s">
        <v>15</v>
      </c>
      <c r="B8" s="13" t="s">
        <v>16</v>
      </c>
      <c r="C8" s="14">
        <v>4590089.05</v>
      </c>
      <c r="D8" s="15">
        <v>2142041.58</v>
      </c>
      <c r="E8" s="37">
        <v>76501.490000000005</v>
      </c>
      <c r="F8" s="38">
        <v>76501.48</v>
      </c>
      <c r="G8" s="38">
        <v>76501.48</v>
      </c>
      <c r="H8" s="38">
        <v>76501.48</v>
      </c>
      <c r="I8" s="18">
        <f t="shared" si="0"/>
        <v>306005.93</v>
      </c>
      <c r="J8" s="19">
        <f t="shared" si="1"/>
        <v>1836035.6500000001</v>
      </c>
    </row>
    <row r="9" spans="1:10" ht="27" thickBot="1">
      <c r="A9" s="39" t="s">
        <v>17</v>
      </c>
      <c r="B9" s="40" t="s">
        <v>18</v>
      </c>
      <c r="C9" s="41">
        <v>3286071</v>
      </c>
      <c r="D9" s="15">
        <v>1971642.6</v>
      </c>
      <c r="E9" s="42">
        <v>54767.85</v>
      </c>
      <c r="F9" s="43">
        <v>54767.85</v>
      </c>
      <c r="G9" s="43">
        <v>54767.85</v>
      </c>
      <c r="H9" s="43">
        <v>54767.85</v>
      </c>
      <c r="I9" s="18">
        <f t="shared" si="0"/>
        <v>219071.4</v>
      </c>
      <c r="J9" s="19">
        <f>D9-I9</f>
        <v>1752571.2000000002</v>
      </c>
    </row>
    <row r="10" spans="1:10" ht="39.75" thickBot="1">
      <c r="A10" s="39" t="s">
        <v>19</v>
      </c>
      <c r="B10" s="40">
        <v>39965</v>
      </c>
      <c r="C10" s="41">
        <v>5923530.4900000002</v>
      </c>
      <c r="D10" s="44">
        <v>4231093.21</v>
      </c>
      <c r="E10" s="42">
        <v>105777.33</v>
      </c>
      <c r="F10" s="43">
        <v>105777.33</v>
      </c>
      <c r="G10" s="43">
        <v>105777.33</v>
      </c>
      <c r="H10" s="43">
        <v>105777.33</v>
      </c>
      <c r="I10" s="18">
        <f t="shared" si="0"/>
        <v>423109.32</v>
      </c>
      <c r="J10" s="19">
        <f t="shared" si="1"/>
        <v>3807983.89</v>
      </c>
    </row>
    <row r="11" spans="1:10" ht="27" thickBot="1">
      <c r="A11" s="45" t="s">
        <v>20</v>
      </c>
      <c r="B11" s="46" t="s">
        <v>21</v>
      </c>
      <c r="C11" s="47">
        <v>2984613.43</v>
      </c>
      <c r="D11" s="48">
        <v>1392819.51</v>
      </c>
      <c r="E11" s="49">
        <v>49743.56</v>
      </c>
      <c r="F11" s="50">
        <v>49743.56</v>
      </c>
      <c r="G11" s="50">
        <v>49743.56</v>
      </c>
      <c r="H11" s="50">
        <v>49743.56</v>
      </c>
      <c r="I11" s="18">
        <f t="shared" si="0"/>
        <v>198974.24</v>
      </c>
      <c r="J11" s="19">
        <f t="shared" si="1"/>
        <v>1193845.27</v>
      </c>
    </row>
    <row r="12" spans="1:10" ht="52.5" thickBot="1">
      <c r="A12" s="51" t="s">
        <v>31</v>
      </c>
      <c r="B12" s="52" t="s">
        <v>32</v>
      </c>
      <c r="C12" s="53">
        <v>1890481.69</v>
      </c>
      <c r="D12" s="48">
        <v>1682531.82</v>
      </c>
      <c r="E12" s="54">
        <v>70932.84</v>
      </c>
      <c r="F12" s="53">
        <v>71784.03</v>
      </c>
      <c r="G12" s="53">
        <v>72645.440000000002</v>
      </c>
      <c r="H12" s="53">
        <v>73517.19</v>
      </c>
      <c r="I12" s="18">
        <f t="shared" si="0"/>
        <v>288879.5</v>
      </c>
      <c r="J12" s="19">
        <f t="shared" si="1"/>
        <v>1393652.32</v>
      </c>
    </row>
    <row r="13" spans="1:10">
      <c r="A13" s="55"/>
      <c r="B13" s="55"/>
      <c r="C13" s="55"/>
      <c r="D13" s="56">
        <f t="shared" ref="D13:J13" si="2">SUM(D4:D12)</f>
        <v>18136458.009999998</v>
      </c>
      <c r="E13" s="57">
        <f t="shared" si="2"/>
        <v>483867.18999999994</v>
      </c>
      <c r="F13" s="57">
        <f t="shared" si="2"/>
        <v>550969.9</v>
      </c>
      <c r="G13" s="57">
        <f t="shared" si="2"/>
        <v>552626.33000000007</v>
      </c>
      <c r="H13" s="57">
        <f t="shared" si="2"/>
        <v>761654.90999999992</v>
      </c>
      <c r="I13" s="58">
        <f t="shared" si="2"/>
        <v>2349118.33</v>
      </c>
      <c r="J13" s="59">
        <f t="shared" si="2"/>
        <v>15787339.68</v>
      </c>
    </row>
    <row r="14" spans="1:10">
      <c r="A14" s="60" t="s">
        <v>22</v>
      </c>
      <c r="B14" s="60" t="s">
        <v>23</v>
      </c>
      <c r="C14" s="60"/>
      <c r="D14" s="61"/>
      <c r="E14" s="62"/>
      <c r="F14" s="62"/>
      <c r="G14" s="62"/>
      <c r="H14" s="60"/>
      <c r="I14" s="62"/>
      <c r="J14" s="62"/>
    </row>
    <row r="15" spans="1:10">
      <c r="A15" s="63" t="s">
        <v>24</v>
      </c>
      <c r="B15" s="64">
        <v>41978</v>
      </c>
      <c r="C15" s="65">
        <v>4000000</v>
      </c>
      <c r="D15" s="65">
        <v>4000000</v>
      </c>
      <c r="E15" s="66"/>
      <c r="F15" s="66"/>
      <c r="G15" s="66">
        <f>D15/28</f>
        <v>142857.14285714287</v>
      </c>
      <c r="H15" s="66">
        <f>D15/28</f>
        <v>142857.14285714287</v>
      </c>
      <c r="I15" s="66">
        <f t="shared" ref="I15:I17" si="3">SUM(E15:H15)</f>
        <v>285714.28571428574</v>
      </c>
      <c r="J15" s="65">
        <f t="shared" ref="J15:J17" si="4">D15-I15</f>
        <v>3714285.7142857141</v>
      </c>
    </row>
    <row r="16" spans="1:10">
      <c r="A16" s="63" t="s">
        <v>34</v>
      </c>
      <c r="B16" s="64">
        <v>41978</v>
      </c>
      <c r="C16" s="65">
        <v>7695618.9699999997</v>
      </c>
      <c r="D16" s="65">
        <v>7695618.9699999997</v>
      </c>
      <c r="E16" s="66"/>
      <c r="F16" s="66"/>
      <c r="G16" s="66">
        <f>D16/28</f>
        <v>274843.53464285715</v>
      </c>
      <c r="H16" s="66">
        <f t="shared" ref="H16:H17" si="5">D16/28</f>
        <v>274843.53464285715</v>
      </c>
      <c r="I16" s="66">
        <f t="shared" si="3"/>
        <v>549687.0692857143</v>
      </c>
      <c r="J16" s="65">
        <f t="shared" si="4"/>
        <v>7145931.9007142857</v>
      </c>
    </row>
    <row r="17" spans="1:10">
      <c r="A17" s="63" t="s">
        <v>34</v>
      </c>
      <c r="B17" s="64">
        <v>41978</v>
      </c>
      <c r="C17" s="65">
        <v>497019.96</v>
      </c>
      <c r="D17" s="65">
        <v>497019.96</v>
      </c>
      <c r="E17" s="66"/>
      <c r="F17" s="66"/>
      <c r="G17" s="66"/>
      <c r="H17" s="66">
        <f t="shared" si="5"/>
        <v>17750.712857142858</v>
      </c>
      <c r="I17" s="66">
        <f t="shared" si="3"/>
        <v>17750.712857142858</v>
      </c>
      <c r="J17" s="65">
        <f t="shared" si="4"/>
        <v>479269.24714285717</v>
      </c>
    </row>
    <row r="18" spans="1:10">
      <c r="A18" s="67"/>
      <c r="B18" s="55"/>
      <c r="C18" s="55"/>
      <c r="D18" s="56">
        <f>SUM(D15:D17)</f>
        <v>12192638.93</v>
      </c>
      <c r="E18" s="68"/>
      <c r="F18" s="68"/>
      <c r="G18" s="69">
        <f>SUM(G15:G17)</f>
        <v>417700.67749999999</v>
      </c>
      <c r="H18" s="69">
        <f>SUM(H15:H17)</f>
        <v>435451.39035714284</v>
      </c>
      <c r="I18" s="69">
        <f>SUM(I15:I17)</f>
        <v>853152.06785714289</v>
      </c>
      <c r="J18" s="70">
        <f>SUM(J15:J17)</f>
        <v>11339486.862142857</v>
      </c>
    </row>
    <row r="19" spans="1:10" ht="15.75" thickBot="1">
      <c r="A19" s="67"/>
      <c r="B19" s="60"/>
      <c r="C19" s="60"/>
      <c r="D19" s="61"/>
      <c r="E19" s="71"/>
      <c r="F19" s="71"/>
      <c r="G19" s="71"/>
      <c r="H19" s="71"/>
      <c r="I19" s="72"/>
      <c r="J19" s="72"/>
    </row>
    <row r="20" spans="1:10" ht="39.75" thickBot="1">
      <c r="A20" s="73" t="s">
        <v>25</v>
      </c>
      <c r="B20" s="74" t="s">
        <v>26</v>
      </c>
      <c r="C20" s="74" t="s">
        <v>2</v>
      </c>
      <c r="D20" s="75" t="s">
        <v>33</v>
      </c>
      <c r="E20" s="76"/>
      <c r="F20" s="76"/>
      <c r="G20" s="77"/>
      <c r="H20" s="77"/>
      <c r="I20" s="11" t="s">
        <v>35</v>
      </c>
      <c r="J20" s="8" t="s">
        <v>36</v>
      </c>
    </row>
    <row r="21" spans="1:10">
      <c r="A21" s="78" t="s">
        <v>27</v>
      </c>
      <c r="B21" s="60"/>
      <c r="C21" s="79">
        <v>576715.68000000005</v>
      </c>
      <c r="D21" s="80">
        <v>403701.12</v>
      </c>
      <c r="E21" s="79"/>
      <c r="F21" s="79"/>
      <c r="G21" s="79"/>
      <c r="H21" s="79"/>
      <c r="I21" s="72">
        <v>23747.119999999999</v>
      </c>
      <c r="J21" s="72">
        <f>D21-I21</f>
        <v>379954</v>
      </c>
    </row>
    <row r="22" spans="1:10">
      <c r="A22" s="78" t="s">
        <v>28</v>
      </c>
      <c r="B22" s="60"/>
      <c r="C22" s="79">
        <v>1794507.31</v>
      </c>
      <c r="D22" s="80">
        <v>1256154.99</v>
      </c>
      <c r="E22" s="79"/>
      <c r="F22" s="79"/>
      <c r="G22" s="79"/>
      <c r="H22" s="79"/>
      <c r="I22" s="72">
        <v>73891.47</v>
      </c>
      <c r="J22" s="72">
        <f>D22-I22</f>
        <v>1182263.52</v>
      </c>
    </row>
    <row r="23" spans="1:10">
      <c r="A23" s="81"/>
      <c r="B23" s="60"/>
      <c r="C23" s="79"/>
      <c r="D23" s="82">
        <f>SUM(D21:D22)</f>
        <v>1659856.1099999999</v>
      </c>
      <c r="E23" s="79"/>
      <c r="F23" s="79"/>
      <c r="G23" s="79"/>
      <c r="H23" s="71"/>
      <c r="I23" s="83">
        <f>SUM(I21:I22)</f>
        <v>97638.59</v>
      </c>
      <c r="J23" s="84">
        <f>SUM(J21:J22)</f>
        <v>1562217.52</v>
      </c>
    </row>
    <row r="24" spans="1:10" ht="15.75" thickBot="1">
      <c r="A24" s="67"/>
      <c r="B24" s="60"/>
      <c r="C24" s="60"/>
      <c r="D24" s="61">
        <f>D13+D18</f>
        <v>30329096.939999998</v>
      </c>
      <c r="E24" s="71"/>
      <c r="F24" s="71"/>
      <c r="G24" s="71"/>
      <c r="H24" s="71"/>
      <c r="I24" s="72">
        <f>I13+I18</f>
        <v>3202270.3978571431</v>
      </c>
      <c r="J24" s="61">
        <f>J13+J18</f>
        <v>27126826.542142857</v>
      </c>
    </row>
    <row r="25" spans="1:10" ht="15.75" thickBot="1">
      <c r="A25" s="67"/>
      <c r="B25" s="85" t="s">
        <v>29</v>
      </c>
      <c r="C25" s="55"/>
      <c r="D25" s="86">
        <f>D13+D18+D23</f>
        <v>31988953.049999997</v>
      </c>
      <c r="E25" s="68"/>
      <c r="F25" s="68"/>
      <c r="G25" s="68"/>
      <c r="H25" s="68"/>
      <c r="I25" s="87">
        <f>I13+I18+I23</f>
        <v>3299908.9878571429</v>
      </c>
      <c r="J25" s="88">
        <f>J13+J18+J23</f>
        <v>28689044.062142856</v>
      </c>
    </row>
    <row r="27" spans="1:10">
      <c r="C27" s="92" t="s">
        <v>37</v>
      </c>
      <c r="D27" s="93">
        <f>(D13+D18)/49297396.73</f>
        <v>0.61522715096116187</v>
      </c>
      <c r="E27" s="92"/>
      <c r="F27" s="92"/>
      <c r="G27" s="92"/>
      <c r="H27" s="92"/>
      <c r="I27" s="93"/>
      <c r="J27" s="93">
        <f>(J13+J18)/49297396.73</f>
        <v>0.55026894606048826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&amp;C&amp;"-,Negrita"ESTADO DE PREVISION DE MOVIMIENTOS Y SITUACION DE LA DEUDA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Ajuntament de Dénia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2015-03-06T07:57:49Z</cp:lastPrinted>
  <dcterms:created xsi:type="dcterms:W3CDTF">2013-09-20T09:02:48Z</dcterms:created>
  <dcterms:modified xsi:type="dcterms:W3CDTF">2015-07-27T07:54:58Z</dcterms:modified>
</cp:coreProperties>
</file>